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ka\Desktop\"/>
    </mc:Choice>
  </mc:AlternateContent>
  <xr:revisionPtr revIDLastSave="0" documentId="8_{BCF299E2-EFAF-4087-9ACE-B717D7B47651}" xr6:coauthVersionLast="47" xr6:coauthVersionMax="47" xr10:uidLastSave="{00000000-0000-0000-0000-000000000000}"/>
  <bookViews>
    <workbookView xWindow="20" yWindow="740" windowWidth="19180" windowHeight="10060" xr2:uid="{00000000-000D-0000-FFFF-FFFF00000000}"/>
  </bookViews>
  <sheets>
    <sheet name="Návrh rozpočtu 2026" sheetId="1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4" i="14" l="1"/>
  <c r="D50" i="14"/>
  <c r="E50" i="14" s="1"/>
  <c r="D49" i="14"/>
  <c r="D48" i="14" s="1"/>
  <c r="C28" i="14"/>
  <c r="C6" i="14"/>
  <c r="D63" i="14"/>
  <c r="E63" i="14"/>
  <c r="C63" i="14"/>
  <c r="D71" i="14"/>
  <c r="E72" i="14"/>
  <c r="E71" i="14" s="1"/>
  <c r="E73" i="14"/>
  <c r="D69" i="14"/>
  <c r="E69" i="14"/>
  <c r="E70" i="14"/>
  <c r="D66" i="14"/>
  <c r="E67" i="14"/>
  <c r="E66" i="14" s="1"/>
  <c r="E68" i="14"/>
  <c r="E64" i="14"/>
  <c r="D61" i="14"/>
  <c r="E62" i="14"/>
  <c r="E61" i="14" s="1"/>
  <c r="D59" i="14"/>
  <c r="E59" i="14"/>
  <c r="D57" i="14"/>
  <c r="E57" i="14"/>
  <c r="E58" i="14"/>
  <c r="D53" i="14"/>
  <c r="E54" i="14"/>
  <c r="E55" i="14"/>
  <c r="E56" i="14"/>
  <c r="D51" i="14"/>
  <c r="E51" i="14"/>
  <c r="E47" i="14"/>
  <c r="D45" i="14"/>
  <c r="E46" i="14"/>
  <c r="D28" i="14"/>
  <c r="E29" i="14"/>
  <c r="E30" i="14"/>
  <c r="E31" i="14"/>
  <c r="E32" i="14"/>
  <c r="E33" i="14"/>
  <c r="E34" i="14"/>
  <c r="E35" i="14"/>
  <c r="E36" i="14"/>
  <c r="E37" i="14"/>
  <c r="E38" i="14"/>
  <c r="E39" i="14"/>
  <c r="E40" i="14"/>
  <c r="E41" i="14"/>
  <c r="E42" i="14"/>
  <c r="E43" i="14"/>
  <c r="E44" i="14"/>
  <c r="D26" i="14"/>
  <c r="E27" i="14"/>
  <c r="E26" i="14" s="1"/>
  <c r="D24" i="14"/>
  <c r="E25" i="14"/>
  <c r="C26" i="14"/>
  <c r="E21" i="14"/>
  <c r="E22" i="14"/>
  <c r="E23" i="14"/>
  <c r="D20" i="14"/>
  <c r="D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53" i="14" l="1"/>
  <c r="E28" i="14"/>
  <c r="E49" i="14"/>
  <c r="E48" i="14" s="1"/>
  <c r="D5" i="14"/>
  <c r="E65" i="14"/>
  <c r="E45" i="14"/>
  <c r="D65" i="14"/>
  <c r="E6" i="14"/>
  <c r="C71" i="14"/>
  <c r="C20" i="14"/>
  <c r="E20" i="14" s="1"/>
  <c r="C53" i="14"/>
  <c r="C45" i="14"/>
  <c r="C57" i="14"/>
  <c r="C51" i="14"/>
  <c r="C69" i="14"/>
  <c r="C66" i="14"/>
  <c r="C61" i="14"/>
  <c r="C59" i="14"/>
  <c r="C24" i="14"/>
  <c r="E24" i="14" s="1"/>
  <c r="E5" i="14" l="1"/>
  <c r="E74" i="14" s="1"/>
  <c r="D74" i="14"/>
  <c r="C65" i="14"/>
  <c r="C48" i="14"/>
  <c r="C74" i="14" l="1"/>
  <c r="C5" i="14"/>
</calcChain>
</file>

<file path=xl/sharedStrings.xml><?xml version="1.0" encoding="utf-8"?>
<sst xmlns="http://schemas.openxmlformats.org/spreadsheetml/2006/main" count="87" uniqueCount="80">
  <si>
    <t>opravy a udržování</t>
  </si>
  <si>
    <t>plyn</t>
  </si>
  <si>
    <t>čistící materiál</t>
  </si>
  <si>
    <t>kancelářský materiál</t>
  </si>
  <si>
    <t>technický materiál</t>
  </si>
  <si>
    <t>výtvarné potřeby</t>
  </si>
  <si>
    <t>učební pomůcky</t>
  </si>
  <si>
    <t>ostatní materiál</t>
  </si>
  <si>
    <t>poplatky za bankovní transakce</t>
  </si>
  <si>
    <t>ostatní služby</t>
  </si>
  <si>
    <t>zákonné sociální náhrady</t>
  </si>
  <si>
    <t>náhrady na zdravotní prohlídky</t>
  </si>
  <si>
    <t>ostatní náklady z činnosti</t>
  </si>
  <si>
    <t>pojištění majetku</t>
  </si>
  <si>
    <t>odpisy</t>
  </si>
  <si>
    <t>drobný dlouhodobý hmotný majetek</t>
  </si>
  <si>
    <t>školní stravování</t>
  </si>
  <si>
    <t>úplata za vzdělávání (školní družiny, školní kluby, školkovné)</t>
  </si>
  <si>
    <t xml:space="preserve">drobný majetek </t>
  </si>
  <si>
    <t>výnosy celkem</t>
  </si>
  <si>
    <t>výnosy z prodeje služeb</t>
  </si>
  <si>
    <t>pronájmy</t>
  </si>
  <si>
    <t>spotřeba materiálu</t>
  </si>
  <si>
    <t>spotřeba energie</t>
  </si>
  <si>
    <t>výnosy vybraných místních vládních institucí z transférů</t>
  </si>
  <si>
    <t>nádobí do školní jídelny</t>
  </si>
  <si>
    <t xml:space="preserve">telefonní poplatky </t>
  </si>
  <si>
    <t>elektrická energie</t>
  </si>
  <si>
    <t>programy online</t>
  </si>
  <si>
    <t>servisní a licenční smlouva VIS Plzeň</t>
  </si>
  <si>
    <t>softwarové služby</t>
  </si>
  <si>
    <t>poplatky IPO www</t>
  </si>
  <si>
    <t>revize, technické zkoušky</t>
  </si>
  <si>
    <t>zpracování mezd</t>
  </si>
  <si>
    <t>zpracování účetnictví</t>
  </si>
  <si>
    <t>ostatní služby DVPP</t>
  </si>
  <si>
    <t>Mzdové náklady</t>
  </si>
  <si>
    <t>zákonné sociální pojištění</t>
  </si>
  <si>
    <t>sociální pojištění</t>
  </si>
  <si>
    <t>zdravotní pojištění</t>
  </si>
  <si>
    <t>jiné sociální pojištění</t>
  </si>
  <si>
    <t>ochranné pracovní oděvy</t>
  </si>
  <si>
    <t>Základní škola a Mateřská škola Dolní Vilémovice</t>
  </si>
  <si>
    <t>vodné, stočné, srážky</t>
  </si>
  <si>
    <t>poradenská právní služba GDPR</t>
  </si>
  <si>
    <t>mzdový náklady</t>
  </si>
  <si>
    <t>dohody OON</t>
  </si>
  <si>
    <t xml:space="preserve">tvorba FKSP </t>
  </si>
  <si>
    <t>vyvěšeno dne:</t>
  </si>
  <si>
    <t>sňato dne:</t>
  </si>
  <si>
    <t>schválila: Mgr. Škodová Hana, ředitelka školy</t>
  </si>
  <si>
    <t>Kč</t>
  </si>
  <si>
    <t>SU</t>
  </si>
  <si>
    <t>Název</t>
  </si>
  <si>
    <t>Náklady celkem:</t>
  </si>
  <si>
    <t>z toho: příspěvek zřizovatele</t>
  </si>
  <si>
    <t xml:space="preserve">             dotace Kraj Vysočina SR</t>
  </si>
  <si>
    <t>Komentář  položkám:</t>
  </si>
  <si>
    <t>Byly stanoveny priority v rámci hlavní činnosti organizace a podmínky jejich realizace, opatření</t>
  </si>
  <si>
    <t>k hospodárnému a efektivnímu vynakládání nákladů.</t>
  </si>
  <si>
    <t>Případná rizika: výkyvy v ekonomice, inflace a její působení v jednotlivých položkách, nepředvídatelná</t>
  </si>
  <si>
    <t>rizika.</t>
  </si>
  <si>
    <t>zpracovala: Procházková Eva, účetní školy</t>
  </si>
  <si>
    <t>Dolní Vilémovice 42, 675 52, IČ: 70885231</t>
  </si>
  <si>
    <t>rozpočet přímých NIV státní rozpočet UZ 33353</t>
  </si>
  <si>
    <t>NÁVRH   ROZPOČTU   NA   ROK    2026</t>
  </si>
  <si>
    <t>dofinancování</t>
  </si>
  <si>
    <t>celkem</t>
  </si>
  <si>
    <t>učebnice</t>
  </si>
  <si>
    <t>školní potřeby</t>
  </si>
  <si>
    <t>knihy do učitelské knihovny</t>
  </si>
  <si>
    <t>školní potřeby integrovaní žáci</t>
  </si>
  <si>
    <t>potraviny školní stravování</t>
  </si>
  <si>
    <t>cestovní náhrady</t>
  </si>
  <si>
    <t>poštovné</t>
  </si>
  <si>
    <t>plavání žáků 3. a 4. třída provozní náklady</t>
  </si>
  <si>
    <t>správa domény</t>
  </si>
  <si>
    <t>technická podpora a servis</t>
  </si>
  <si>
    <t>mzdy včetně odvodů, ONIV SR</t>
  </si>
  <si>
    <t>V Dolních Vilémovicích dne: 26. 11.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</si>
</sst>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" fontId="0" fillId="0" borderId="0" xfId="0" applyNumberFormat="1"/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3" fillId="3" borderId="1" xfId="0" applyFont="1" applyFill="1" applyBorder="1"/>
    <xf numFmtId="0" fontId="2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wrapText="1"/>
    </xf>
    <xf numFmtId="0" fontId="2" fillId="0" borderId="2" xfId="0" applyFont="1" applyBorder="1" applyAlignment="1">
      <alignment horizontal="left" vertical="center"/>
    </xf>
    <xf numFmtId="0" fontId="1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0" xfId="0" applyFont="1"/>
    <xf numFmtId="0" fontId="5" fillId="0" borderId="11" xfId="0" applyFont="1" applyBorder="1"/>
    <xf numFmtId="4" fontId="2" fillId="2" borderId="1" xfId="0" applyNumberFormat="1" applyFont="1" applyFill="1" applyBorder="1"/>
    <xf numFmtId="4" fontId="0" fillId="0" borderId="1" xfId="0" applyNumberFormat="1" applyBorder="1"/>
    <xf numFmtId="4" fontId="0" fillId="2" borderId="1" xfId="0" applyNumberFormat="1" applyFill="1" applyBorder="1"/>
    <xf numFmtId="4" fontId="2" fillId="0" borderId="1" xfId="0" applyNumberFormat="1" applyFont="1" applyBorder="1"/>
    <xf numFmtId="4" fontId="4" fillId="0" borderId="1" xfId="0" applyNumberFormat="1" applyFont="1" applyBorder="1"/>
    <xf numFmtId="4" fontId="3" fillId="0" borderId="1" xfId="0" applyNumberFormat="1" applyFont="1" applyBorder="1"/>
    <xf numFmtId="4" fontId="3" fillId="3" borderId="1" xfId="0" applyNumberFormat="1" applyFont="1" applyFill="1" applyBorder="1"/>
    <xf numFmtId="4" fontId="0" fillId="0" borderId="1" xfId="0" applyNumberFormat="1" applyBorder="1" applyAlignment="1">
      <alignment vertical="center"/>
    </xf>
    <xf numFmtId="4" fontId="2" fillId="2" borderId="1" xfId="0" applyNumberFormat="1" applyFont="1" applyFill="1" applyBorder="1" applyAlignment="1">
      <alignment vertical="center" wrapText="1"/>
    </xf>
    <xf numFmtId="4" fontId="0" fillId="2" borderId="1" xfId="0" applyNumberFormat="1" applyFill="1" applyBorder="1" applyAlignment="1">
      <alignment vertical="center" wrapText="1"/>
    </xf>
    <xf numFmtId="0" fontId="2" fillId="3" borderId="12" xfId="0" applyFont="1" applyFill="1" applyBorder="1" applyAlignment="1">
      <alignment horizontal="left"/>
    </xf>
    <xf numFmtId="0" fontId="2" fillId="3" borderId="13" xfId="0" applyFont="1" applyFill="1" applyBorder="1"/>
    <xf numFmtId="4" fontId="2" fillId="3" borderId="13" xfId="0" applyNumberFormat="1" applyFont="1" applyFill="1" applyBorder="1"/>
    <xf numFmtId="0" fontId="0" fillId="0" borderId="3" xfId="0" applyBorder="1"/>
    <xf numFmtId="4" fontId="0" fillId="0" borderId="5" xfId="0" applyNumberFormat="1" applyBorder="1"/>
    <xf numFmtId="4" fontId="0" fillId="0" borderId="3" xfId="0" applyNumberFormat="1" applyBorder="1"/>
    <xf numFmtId="0" fontId="1" fillId="0" borderId="10" xfId="0" applyFont="1" applyBorder="1"/>
    <xf numFmtId="0" fontId="0" fillId="0" borderId="11" xfId="0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4" fontId="2" fillId="0" borderId="16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" fontId="2" fillId="2" borderId="3" xfId="0" applyNumberFormat="1" applyFont="1" applyFill="1" applyBorder="1"/>
    <xf numFmtId="4" fontId="0" fillId="0" borderId="6" xfId="0" applyNumberFormat="1" applyBorder="1"/>
    <xf numFmtId="4" fontId="0" fillId="0" borderId="3" xfId="0" applyNumberFormat="1" applyBorder="1" applyAlignment="1">
      <alignment vertical="center"/>
    </xf>
    <xf numFmtId="4" fontId="2" fillId="0" borderId="3" xfId="0" applyNumberFormat="1" applyFont="1" applyBorder="1"/>
    <xf numFmtId="4" fontId="3" fillId="3" borderId="3" xfId="0" applyNumberFormat="1" applyFont="1" applyFill="1" applyBorder="1"/>
    <xf numFmtId="4" fontId="2" fillId="2" borderId="3" xfId="0" applyNumberFormat="1" applyFont="1" applyFill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46FBE-3C49-400A-AF89-9BD39B5A9C33}">
  <sheetPr>
    <tabColor rgb="FFFF0000"/>
  </sheetPr>
  <dimension ref="A1:E88"/>
  <sheetViews>
    <sheetView tabSelected="1" topLeftCell="A76" workbookViewId="0">
      <selection activeCell="A81" sqref="A81"/>
    </sheetView>
  </sheetViews>
  <sheetFormatPr defaultRowHeight="14.5" x14ac:dyDescent="0.35"/>
  <cols>
    <col min="1" max="1" width="12.90625" customWidth="1"/>
    <col min="2" max="2" width="40" customWidth="1"/>
    <col min="3" max="3" width="11.453125" bestFit="1" customWidth="1"/>
    <col min="4" max="4" width="16.36328125" customWidth="1"/>
    <col min="5" max="5" width="11.453125" bestFit="1" customWidth="1"/>
  </cols>
  <sheetData>
    <row r="1" spans="1:5" ht="18.5" x14ac:dyDescent="0.45">
      <c r="A1" s="14" t="s">
        <v>42</v>
      </c>
      <c r="B1" s="15"/>
      <c r="C1" s="16"/>
    </row>
    <row r="2" spans="1:5" ht="19.5" customHeight="1" x14ac:dyDescent="0.45">
      <c r="A2" s="17" t="s">
        <v>63</v>
      </c>
      <c r="B2" s="18"/>
      <c r="C2" s="19"/>
    </row>
    <row r="3" spans="1:5" ht="19" thickBot="1" x14ac:dyDescent="0.5">
      <c r="A3" s="36" t="s">
        <v>65</v>
      </c>
      <c r="C3" s="37"/>
    </row>
    <row r="4" spans="1:5" ht="17.149999999999999" customHeight="1" thickBot="1" x14ac:dyDescent="0.4">
      <c r="A4" s="38" t="s">
        <v>52</v>
      </c>
      <c r="B4" s="39" t="s">
        <v>53</v>
      </c>
      <c r="C4" s="40" t="s">
        <v>51</v>
      </c>
      <c r="D4" s="41" t="s">
        <v>66</v>
      </c>
      <c r="E4" s="42" t="s">
        <v>67</v>
      </c>
    </row>
    <row r="5" spans="1:5" ht="17.149999999999999" customHeight="1" x14ac:dyDescent="0.35">
      <c r="A5" s="30">
        <v>5</v>
      </c>
      <c r="B5" s="31" t="s">
        <v>54</v>
      </c>
      <c r="C5" s="32">
        <f>C6+C20+C24+C26+C28+C45+C48+C51+C53+C57+C59+C61+C63</f>
        <v>6160000</v>
      </c>
      <c r="D5" s="32">
        <f t="shared" ref="D5:E5" si="0">D6+D20+D24+D26+D28+D45+D48+D51+D53+D57+D59+D61+D63</f>
        <v>1697780</v>
      </c>
      <c r="E5" s="32">
        <f t="shared" si="0"/>
        <v>7857780</v>
      </c>
    </row>
    <row r="6" spans="1:5" ht="17.149999999999999" customHeight="1" x14ac:dyDescent="0.35">
      <c r="A6" s="8">
        <v>501</v>
      </c>
      <c r="B6" s="5" t="s">
        <v>22</v>
      </c>
      <c r="C6" s="20">
        <f>SUM(C7:C19)</f>
        <v>806500</v>
      </c>
      <c r="D6" s="20">
        <f t="shared" ref="D6" si="1">SUM(D7:D19)</f>
        <v>23000</v>
      </c>
      <c r="E6" s="43">
        <f t="shared" ref="E6:E25" si="2">SUM(C6:D6)</f>
        <v>829500</v>
      </c>
    </row>
    <row r="7" spans="1:5" ht="17.149999999999999" customHeight="1" x14ac:dyDescent="0.35">
      <c r="A7" s="9"/>
      <c r="B7" s="3" t="s">
        <v>2</v>
      </c>
      <c r="C7" s="21">
        <v>35000</v>
      </c>
      <c r="D7" s="21">
        <v>0</v>
      </c>
      <c r="E7" s="35">
        <f t="shared" si="2"/>
        <v>35000</v>
      </c>
    </row>
    <row r="8" spans="1:5" ht="17.149999999999999" customHeight="1" x14ac:dyDescent="0.35">
      <c r="A8" s="9"/>
      <c r="B8" s="3" t="s">
        <v>3</v>
      </c>
      <c r="C8" s="21">
        <v>20000</v>
      </c>
      <c r="D8" s="21">
        <v>0</v>
      </c>
      <c r="E8" s="35">
        <f t="shared" si="2"/>
        <v>20000</v>
      </c>
    </row>
    <row r="9" spans="1:5" ht="17.149999999999999" customHeight="1" x14ac:dyDescent="0.35">
      <c r="A9" s="9"/>
      <c r="B9" s="3" t="s">
        <v>4</v>
      </c>
      <c r="C9" s="21">
        <v>8000</v>
      </c>
      <c r="D9" s="21">
        <v>0</v>
      </c>
      <c r="E9" s="35">
        <f t="shared" si="2"/>
        <v>8000</v>
      </c>
    </row>
    <row r="10" spans="1:5" ht="17.149999999999999" customHeight="1" x14ac:dyDescent="0.35">
      <c r="A10" s="9"/>
      <c r="B10" s="3" t="s">
        <v>5</v>
      </c>
      <c r="C10" s="21">
        <v>8500</v>
      </c>
      <c r="D10" s="21">
        <v>0</v>
      </c>
      <c r="E10" s="35">
        <f t="shared" si="2"/>
        <v>8500</v>
      </c>
    </row>
    <row r="11" spans="1:5" ht="17.149999999999999" customHeight="1" x14ac:dyDescent="0.35">
      <c r="A11" s="9"/>
      <c r="B11" s="3" t="s">
        <v>18</v>
      </c>
      <c r="C11" s="21">
        <v>10000</v>
      </c>
      <c r="D11" s="21">
        <v>0</v>
      </c>
      <c r="E11" s="35">
        <f t="shared" si="2"/>
        <v>10000</v>
      </c>
    </row>
    <row r="12" spans="1:5" ht="17.149999999999999" customHeight="1" x14ac:dyDescent="0.35">
      <c r="A12" s="9"/>
      <c r="B12" s="3" t="s">
        <v>25</v>
      </c>
      <c r="C12" s="21">
        <v>10000</v>
      </c>
      <c r="D12" s="21">
        <v>0</v>
      </c>
      <c r="E12" s="35">
        <f t="shared" si="2"/>
        <v>10000</v>
      </c>
    </row>
    <row r="13" spans="1:5" ht="17.149999999999999" customHeight="1" x14ac:dyDescent="0.35">
      <c r="A13" s="9"/>
      <c r="B13" s="3" t="s">
        <v>68</v>
      </c>
      <c r="C13" s="21">
        <v>0</v>
      </c>
      <c r="D13" s="21">
        <v>10000</v>
      </c>
      <c r="E13" s="35">
        <f t="shared" si="2"/>
        <v>10000</v>
      </c>
    </row>
    <row r="14" spans="1:5" ht="17.149999999999999" customHeight="1" x14ac:dyDescent="0.35">
      <c r="A14" s="9"/>
      <c r="B14" s="3" t="s">
        <v>69</v>
      </c>
      <c r="C14" s="21">
        <v>0</v>
      </c>
      <c r="D14" s="21">
        <v>5000</v>
      </c>
      <c r="E14" s="35">
        <f t="shared" si="2"/>
        <v>5000</v>
      </c>
    </row>
    <row r="15" spans="1:5" ht="17.149999999999999" customHeight="1" x14ac:dyDescent="0.35">
      <c r="A15" s="9"/>
      <c r="B15" s="3" t="s">
        <v>6</v>
      </c>
      <c r="C15" s="21">
        <v>0</v>
      </c>
      <c r="D15" s="21">
        <v>8000</v>
      </c>
      <c r="E15" s="35">
        <f t="shared" si="2"/>
        <v>8000</v>
      </c>
    </row>
    <row r="16" spans="1:5" ht="17.149999999999999" customHeight="1" x14ac:dyDescent="0.35">
      <c r="A16" s="9"/>
      <c r="B16" s="3" t="s">
        <v>70</v>
      </c>
      <c r="C16" s="21">
        <v>0</v>
      </c>
      <c r="D16" s="21">
        <v>0</v>
      </c>
      <c r="E16" s="35">
        <f t="shared" si="2"/>
        <v>0</v>
      </c>
    </row>
    <row r="17" spans="1:5" ht="17.149999999999999" customHeight="1" x14ac:dyDescent="0.35">
      <c r="A17" s="9"/>
      <c r="B17" s="3" t="s">
        <v>71</v>
      </c>
      <c r="C17" s="21">
        <v>0</v>
      </c>
      <c r="D17" s="21">
        <v>0</v>
      </c>
      <c r="E17" s="35">
        <f t="shared" si="2"/>
        <v>0</v>
      </c>
    </row>
    <row r="18" spans="1:5" ht="17.149999999999999" customHeight="1" x14ac:dyDescent="0.35">
      <c r="A18" s="9"/>
      <c r="B18" s="3" t="s">
        <v>72</v>
      </c>
      <c r="C18" s="21">
        <v>700000</v>
      </c>
      <c r="D18" s="21">
        <v>0</v>
      </c>
      <c r="E18" s="35">
        <f t="shared" si="2"/>
        <v>700000</v>
      </c>
    </row>
    <row r="19" spans="1:5" ht="17.149999999999999" customHeight="1" x14ac:dyDescent="0.35">
      <c r="A19" s="9"/>
      <c r="B19" s="3" t="s">
        <v>7</v>
      </c>
      <c r="C19" s="21">
        <v>15000</v>
      </c>
      <c r="D19" s="21">
        <v>0</v>
      </c>
      <c r="E19" s="35">
        <f t="shared" si="2"/>
        <v>15000</v>
      </c>
    </row>
    <row r="20" spans="1:5" ht="17.149999999999999" customHeight="1" x14ac:dyDescent="0.35">
      <c r="A20" s="8">
        <v>502</v>
      </c>
      <c r="B20" s="5" t="s">
        <v>23</v>
      </c>
      <c r="C20" s="20">
        <f>C21+C22+C23</f>
        <v>495000</v>
      </c>
      <c r="D20" s="20">
        <f t="shared" ref="D20" si="3">D21+D22+D23</f>
        <v>0</v>
      </c>
      <c r="E20" s="43">
        <f t="shared" si="2"/>
        <v>495000</v>
      </c>
    </row>
    <row r="21" spans="1:5" ht="17.149999999999999" customHeight="1" x14ac:dyDescent="0.35">
      <c r="A21" s="9"/>
      <c r="B21" s="3" t="s">
        <v>27</v>
      </c>
      <c r="C21" s="21">
        <v>160000</v>
      </c>
      <c r="D21" s="21">
        <v>0</v>
      </c>
      <c r="E21" s="35">
        <f t="shared" si="2"/>
        <v>160000</v>
      </c>
    </row>
    <row r="22" spans="1:5" ht="17.149999999999999" customHeight="1" x14ac:dyDescent="0.35">
      <c r="A22" s="9"/>
      <c r="B22" s="3" t="s">
        <v>43</v>
      </c>
      <c r="C22" s="21">
        <v>35000</v>
      </c>
      <c r="D22" s="21">
        <v>0</v>
      </c>
      <c r="E22" s="35">
        <f t="shared" si="2"/>
        <v>35000</v>
      </c>
    </row>
    <row r="23" spans="1:5" ht="17.149999999999999" customHeight="1" x14ac:dyDescent="0.35">
      <c r="A23" s="9"/>
      <c r="B23" s="3" t="s">
        <v>1</v>
      </c>
      <c r="C23" s="21">
        <v>300000</v>
      </c>
      <c r="D23" s="21">
        <v>0</v>
      </c>
      <c r="E23" s="35">
        <f t="shared" si="2"/>
        <v>300000</v>
      </c>
    </row>
    <row r="24" spans="1:5" ht="17.149999999999999" customHeight="1" x14ac:dyDescent="0.35">
      <c r="A24" s="8">
        <v>511</v>
      </c>
      <c r="B24" s="5" t="s">
        <v>0</v>
      </c>
      <c r="C24" s="20">
        <f t="shared" ref="C24:D24" si="4">C25</f>
        <v>40000</v>
      </c>
      <c r="D24" s="20">
        <f t="shared" si="4"/>
        <v>0</v>
      </c>
      <c r="E24" s="43">
        <f t="shared" si="2"/>
        <v>40000</v>
      </c>
    </row>
    <row r="25" spans="1:5" ht="17.149999999999999" customHeight="1" x14ac:dyDescent="0.35">
      <c r="A25" s="8"/>
      <c r="B25" s="3" t="s">
        <v>0</v>
      </c>
      <c r="C25" s="21">
        <v>40000</v>
      </c>
      <c r="D25" s="21">
        <v>0</v>
      </c>
      <c r="E25" s="35">
        <f t="shared" si="2"/>
        <v>40000</v>
      </c>
    </row>
    <row r="26" spans="1:5" ht="17.149999999999999" customHeight="1" x14ac:dyDescent="0.35">
      <c r="A26" s="8">
        <v>512</v>
      </c>
      <c r="B26" s="5" t="s">
        <v>73</v>
      </c>
      <c r="C26" s="23">
        <f>C27</f>
        <v>15000</v>
      </c>
      <c r="D26" s="23">
        <f t="shared" ref="D26:E26" si="5">D27</f>
        <v>0</v>
      </c>
      <c r="E26" s="46">
        <f t="shared" si="5"/>
        <v>15000</v>
      </c>
    </row>
    <row r="27" spans="1:5" ht="17.149999999999999" customHeight="1" x14ac:dyDescent="0.35">
      <c r="A27" s="8"/>
      <c r="B27" s="3" t="s">
        <v>73</v>
      </c>
      <c r="C27" s="21">
        <v>15000</v>
      </c>
      <c r="D27" s="21">
        <v>0</v>
      </c>
      <c r="E27" s="35">
        <f>SUM(C27:D27)</f>
        <v>15000</v>
      </c>
    </row>
    <row r="28" spans="1:5" ht="17.149999999999999" customHeight="1" x14ac:dyDescent="0.35">
      <c r="A28" s="8">
        <v>518</v>
      </c>
      <c r="B28" s="5" t="s">
        <v>9</v>
      </c>
      <c r="C28" s="20">
        <f>C29+C30+C31+C32+C33+C34+C35+C36+C37+C38+C39+C40+C41+C42+C43+C44</f>
        <v>431500</v>
      </c>
      <c r="D28" s="20">
        <f t="shared" ref="D28:E28" si="6">D29+D30+D31+D32+D33+D34+D35+D36+D37+D38+D39+D40+D41+D42+D43+D44</f>
        <v>10000</v>
      </c>
      <c r="E28" s="43">
        <f t="shared" si="6"/>
        <v>441500</v>
      </c>
    </row>
    <row r="29" spans="1:5" ht="17.149999999999999" customHeight="1" x14ac:dyDescent="0.35">
      <c r="A29" s="8"/>
      <c r="B29" s="3" t="s">
        <v>74</v>
      </c>
      <c r="C29" s="22">
        <v>500</v>
      </c>
      <c r="D29" s="21">
        <v>0</v>
      </c>
      <c r="E29" s="35">
        <f t="shared" ref="E29:E44" si="7">SUM(C29:D29)</f>
        <v>500</v>
      </c>
    </row>
    <row r="30" spans="1:5" ht="17.149999999999999" customHeight="1" x14ac:dyDescent="0.35">
      <c r="A30" s="8"/>
      <c r="B30" s="3" t="s">
        <v>75</v>
      </c>
      <c r="C30" s="22">
        <v>13000</v>
      </c>
      <c r="D30" s="21">
        <v>0</v>
      </c>
      <c r="E30" s="35">
        <f t="shared" si="7"/>
        <v>13000</v>
      </c>
    </row>
    <row r="31" spans="1:5" ht="17.149999999999999" customHeight="1" x14ac:dyDescent="0.35">
      <c r="A31" s="8"/>
      <c r="B31" s="3" t="s">
        <v>76</v>
      </c>
      <c r="C31" s="22">
        <v>500</v>
      </c>
      <c r="D31" s="21">
        <v>0</v>
      </c>
      <c r="E31" s="35">
        <f t="shared" si="7"/>
        <v>500</v>
      </c>
    </row>
    <row r="32" spans="1:5" ht="17.149999999999999" customHeight="1" x14ac:dyDescent="0.35">
      <c r="A32" s="9"/>
      <c r="B32" s="3" t="s">
        <v>26</v>
      </c>
      <c r="C32" s="22">
        <v>22000</v>
      </c>
      <c r="D32" s="21">
        <v>0</v>
      </c>
      <c r="E32" s="35">
        <f t="shared" si="7"/>
        <v>22000</v>
      </c>
    </row>
    <row r="33" spans="1:5" ht="17.149999999999999" customHeight="1" x14ac:dyDescent="0.35">
      <c r="A33" s="9"/>
      <c r="B33" s="3" t="s">
        <v>77</v>
      </c>
      <c r="C33" s="22">
        <v>0</v>
      </c>
      <c r="D33" s="21">
        <v>0</v>
      </c>
      <c r="E33" s="35">
        <f t="shared" si="7"/>
        <v>0</v>
      </c>
    </row>
    <row r="34" spans="1:5" ht="17.149999999999999" customHeight="1" x14ac:dyDescent="0.35">
      <c r="A34" s="9"/>
      <c r="B34" s="3" t="s">
        <v>28</v>
      </c>
      <c r="C34" s="22">
        <v>0</v>
      </c>
      <c r="D34" s="21">
        <v>0</v>
      </c>
      <c r="E34" s="35">
        <f t="shared" si="7"/>
        <v>0</v>
      </c>
    </row>
    <row r="35" spans="1:5" ht="17.149999999999999" customHeight="1" x14ac:dyDescent="0.35">
      <c r="A35" s="9"/>
      <c r="B35" s="3" t="s">
        <v>29</v>
      </c>
      <c r="C35" s="22">
        <v>17000</v>
      </c>
      <c r="D35" s="21">
        <v>0</v>
      </c>
      <c r="E35" s="35">
        <f t="shared" si="7"/>
        <v>17000</v>
      </c>
    </row>
    <row r="36" spans="1:5" ht="17.149999999999999" customHeight="1" x14ac:dyDescent="0.35">
      <c r="A36" s="9"/>
      <c r="B36" s="3" t="s">
        <v>30</v>
      </c>
      <c r="C36" s="22">
        <v>10000</v>
      </c>
      <c r="D36" s="21">
        <v>0</v>
      </c>
      <c r="E36" s="35">
        <f t="shared" si="7"/>
        <v>10000</v>
      </c>
    </row>
    <row r="37" spans="1:5" ht="17.149999999999999" customHeight="1" x14ac:dyDescent="0.35">
      <c r="A37" s="9"/>
      <c r="B37" s="3" t="s">
        <v>8</v>
      </c>
      <c r="C37" s="21">
        <v>3000</v>
      </c>
      <c r="D37" s="21">
        <v>0</v>
      </c>
      <c r="E37" s="35">
        <f t="shared" si="7"/>
        <v>3000</v>
      </c>
    </row>
    <row r="38" spans="1:5" ht="17.149999999999999" customHeight="1" x14ac:dyDescent="0.35">
      <c r="A38" s="9"/>
      <c r="B38" s="3" t="s">
        <v>44</v>
      </c>
      <c r="C38" s="21">
        <v>13000</v>
      </c>
      <c r="D38" s="21">
        <v>0</v>
      </c>
      <c r="E38" s="35">
        <f t="shared" si="7"/>
        <v>13000</v>
      </c>
    </row>
    <row r="39" spans="1:5" ht="17.149999999999999" customHeight="1" x14ac:dyDescent="0.35">
      <c r="A39" s="9"/>
      <c r="B39" s="3" t="s">
        <v>31</v>
      </c>
      <c r="C39" s="21">
        <v>2500</v>
      </c>
      <c r="D39" s="21">
        <v>0</v>
      </c>
      <c r="E39" s="35">
        <f t="shared" si="7"/>
        <v>2500</v>
      </c>
    </row>
    <row r="40" spans="1:5" ht="17.149999999999999" customHeight="1" x14ac:dyDescent="0.35">
      <c r="A40" s="9"/>
      <c r="B40" s="3" t="s">
        <v>32</v>
      </c>
      <c r="C40" s="21">
        <v>40000</v>
      </c>
      <c r="D40" s="21">
        <v>0</v>
      </c>
      <c r="E40" s="35">
        <f t="shared" si="7"/>
        <v>40000</v>
      </c>
    </row>
    <row r="41" spans="1:5" ht="17.149999999999999" customHeight="1" x14ac:dyDescent="0.35">
      <c r="A41" s="9"/>
      <c r="B41" s="3" t="s">
        <v>33</v>
      </c>
      <c r="C41" s="21">
        <v>60000</v>
      </c>
      <c r="D41" s="21">
        <v>0</v>
      </c>
      <c r="E41" s="35">
        <f t="shared" si="7"/>
        <v>60000</v>
      </c>
    </row>
    <row r="42" spans="1:5" ht="17.149999999999999" customHeight="1" x14ac:dyDescent="0.35">
      <c r="A42" s="9"/>
      <c r="B42" s="3" t="s">
        <v>34</v>
      </c>
      <c r="C42" s="21">
        <v>200000</v>
      </c>
      <c r="D42" s="21">
        <v>0</v>
      </c>
      <c r="E42" s="35">
        <f t="shared" si="7"/>
        <v>200000</v>
      </c>
    </row>
    <row r="43" spans="1:5" ht="17.149999999999999" customHeight="1" x14ac:dyDescent="0.35">
      <c r="A43" s="9"/>
      <c r="B43" s="3" t="s">
        <v>9</v>
      </c>
      <c r="C43" s="21">
        <v>50000</v>
      </c>
      <c r="D43" s="21">
        <v>0</v>
      </c>
      <c r="E43" s="35">
        <f t="shared" si="7"/>
        <v>50000</v>
      </c>
    </row>
    <row r="44" spans="1:5" ht="17.149999999999999" customHeight="1" x14ac:dyDescent="0.35">
      <c r="A44" s="9"/>
      <c r="B44" s="3" t="s">
        <v>35</v>
      </c>
      <c r="C44" s="21">
        <v>0</v>
      </c>
      <c r="D44" s="21">
        <v>10000</v>
      </c>
      <c r="E44" s="35">
        <f t="shared" si="7"/>
        <v>10000</v>
      </c>
    </row>
    <row r="45" spans="1:5" ht="17.149999999999999" customHeight="1" x14ac:dyDescent="0.35">
      <c r="A45" s="8">
        <v>521</v>
      </c>
      <c r="B45" s="5" t="s">
        <v>36</v>
      </c>
      <c r="C45" s="23">
        <f>C46+C47</f>
        <v>85000</v>
      </c>
      <c r="D45" s="23">
        <f t="shared" ref="D45:E45" si="8">D46+D47</f>
        <v>1235000</v>
      </c>
      <c r="E45" s="46">
        <f t="shared" si="8"/>
        <v>1320000</v>
      </c>
    </row>
    <row r="46" spans="1:5" ht="17.149999999999999" customHeight="1" x14ac:dyDescent="0.35">
      <c r="A46" s="9"/>
      <c r="B46" s="3" t="s">
        <v>45</v>
      </c>
      <c r="C46" s="21">
        <v>0</v>
      </c>
      <c r="D46" s="21">
        <v>1235000</v>
      </c>
      <c r="E46" s="35">
        <f>SUM(C46:D46)</f>
        <v>1235000</v>
      </c>
    </row>
    <row r="47" spans="1:5" ht="17.149999999999999" customHeight="1" x14ac:dyDescent="0.35">
      <c r="A47" s="9"/>
      <c r="B47" s="3" t="s">
        <v>46</v>
      </c>
      <c r="C47" s="21">
        <v>85000</v>
      </c>
      <c r="D47" s="21">
        <v>0</v>
      </c>
      <c r="E47" s="33">
        <f>SUM(C47:D47)</f>
        <v>85000</v>
      </c>
    </row>
    <row r="48" spans="1:5" ht="17.149999999999999" customHeight="1" x14ac:dyDescent="0.35">
      <c r="A48" s="8">
        <v>524</v>
      </c>
      <c r="B48" s="5" t="s">
        <v>37</v>
      </c>
      <c r="C48" s="23">
        <f>+C49+C50</f>
        <v>29000</v>
      </c>
      <c r="D48" s="23">
        <f t="shared" ref="D48:E48" si="9">+D49+D50</f>
        <v>417430</v>
      </c>
      <c r="E48" s="46">
        <f t="shared" si="9"/>
        <v>446430</v>
      </c>
    </row>
    <row r="49" spans="1:5" ht="17.149999999999999" customHeight="1" x14ac:dyDescent="0.35">
      <c r="A49" s="9"/>
      <c r="B49" s="3" t="s">
        <v>38</v>
      </c>
      <c r="C49" s="21">
        <v>21000</v>
      </c>
      <c r="D49" s="21">
        <f>D46/100*24.8</f>
        <v>306280</v>
      </c>
      <c r="E49" s="35">
        <f>SUM(C49:D49)</f>
        <v>327280</v>
      </c>
    </row>
    <row r="50" spans="1:5" ht="17.149999999999999" customHeight="1" x14ac:dyDescent="0.35">
      <c r="A50" s="9"/>
      <c r="B50" s="3" t="s">
        <v>39</v>
      </c>
      <c r="C50" s="21">
        <v>8000</v>
      </c>
      <c r="D50" s="21">
        <f>D46/100*9</f>
        <v>111150</v>
      </c>
      <c r="E50" s="35">
        <f>SUM(C50:D50)</f>
        <v>119150</v>
      </c>
    </row>
    <row r="51" spans="1:5" ht="17.149999999999999" customHeight="1" x14ac:dyDescent="0.35">
      <c r="A51" s="8">
        <v>525</v>
      </c>
      <c r="B51" s="5" t="s">
        <v>40</v>
      </c>
      <c r="C51" s="23">
        <f>C52</f>
        <v>20000</v>
      </c>
      <c r="D51" s="23">
        <f t="shared" ref="D51:E51" si="10">D52</f>
        <v>0</v>
      </c>
      <c r="E51" s="46">
        <f t="shared" si="10"/>
        <v>20000</v>
      </c>
    </row>
    <row r="52" spans="1:5" ht="17.149999999999999" customHeight="1" x14ac:dyDescent="0.35">
      <c r="A52" s="9"/>
      <c r="B52" s="3" t="s">
        <v>40</v>
      </c>
      <c r="C52" s="21">
        <v>20000</v>
      </c>
      <c r="D52" s="21">
        <v>0</v>
      </c>
      <c r="E52" s="35">
        <v>20000</v>
      </c>
    </row>
    <row r="53" spans="1:5" ht="17.149999999999999" customHeight="1" x14ac:dyDescent="0.35">
      <c r="A53" s="8">
        <v>527</v>
      </c>
      <c r="B53" s="5" t="s">
        <v>10</v>
      </c>
      <c r="C53" s="20">
        <f>C54+C55+C56</f>
        <v>12000</v>
      </c>
      <c r="D53" s="20">
        <f t="shared" ref="D53:E53" si="11">D54+D55+D56</f>
        <v>12350</v>
      </c>
      <c r="E53" s="43">
        <f t="shared" si="11"/>
        <v>24350</v>
      </c>
    </row>
    <row r="54" spans="1:5" ht="17.149999999999999" customHeight="1" x14ac:dyDescent="0.35">
      <c r="A54" s="8"/>
      <c r="B54" s="3" t="s">
        <v>47</v>
      </c>
      <c r="C54" s="22">
        <v>0</v>
      </c>
      <c r="D54" s="21">
        <f>D46/100*1</f>
        <v>12350</v>
      </c>
      <c r="E54" s="35">
        <f>SUM(C54:D54)</f>
        <v>12350</v>
      </c>
    </row>
    <row r="55" spans="1:5" ht="17.149999999999999" customHeight="1" x14ac:dyDescent="0.35">
      <c r="A55" s="8"/>
      <c r="B55" s="3" t="s">
        <v>41</v>
      </c>
      <c r="C55" s="22">
        <v>0</v>
      </c>
      <c r="D55" s="21">
        <v>0</v>
      </c>
      <c r="E55" s="35">
        <f>SUM(C55:D55)</f>
        <v>0</v>
      </c>
    </row>
    <row r="56" spans="1:5" ht="17.149999999999999" customHeight="1" x14ac:dyDescent="0.35">
      <c r="A56" s="9"/>
      <c r="B56" s="3" t="s">
        <v>11</v>
      </c>
      <c r="C56" s="21">
        <v>12000</v>
      </c>
      <c r="D56" s="21">
        <v>0</v>
      </c>
      <c r="E56" s="35">
        <f>SUM(C56:D56)</f>
        <v>12000</v>
      </c>
    </row>
    <row r="57" spans="1:5" ht="17.149999999999999" customHeight="1" x14ac:dyDescent="0.35">
      <c r="A57" s="8">
        <v>549</v>
      </c>
      <c r="B57" s="5" t="s">
        <v>12</v>
      </c>
      <c r="C57" s="20">
        <f>C58</f>
        <v>17000</v>
      </c>
      <c r="D57" s="20">
        <f t="shared" ref="D57:E57" si="12">D58</f>
        <v>0</v>
      </c>
      <c r="E57" s="43">
        <f t="shared" si="12"/>
        <v>17000</v>
      </c>
    </row>
    <row r="58" spans="1:5" ht="16.25" customHeight="1" x14ac:dyDescent="0.35">
      <c r="A58" s="9"/>
      <c r="B58" s="3" t="s">
        <v>13</v>
      </c>
      <c r="C58" s="21">
        <v>17000</v>
      </c>
      <c r="D58" s="21">
        <v>0</v>
      </c>
      <c r="E58" s="35">
        <f>SUM(C58:D58)</f>
        <v>17000</v>
      </c>
    </row>
    <row r="59" spans="1:5" ht="16.25" customHeight="1" x14ac:dyDescent="0.35">
      <c r="A59" s="8">
        <v>551</v>
      </c>
      <c r="B59" s="5" t="s">
        <v>14</v>
      </c>
      <c r="C59" s="20">
        <f t="shared" ref="C59:E59" si="13">C60</f>
        <v>39000</v>
      </c>
      <c r="D59" s="20">
        <f t="shared" si="13"/>
        <v>0</v>
      </c>
      <c r="E59" s="43">
        <f t="shared" si="13"/>
        <v>39000</v>
      </c>
    </row>
    <row r="60" spans="1:5" ht="16.25" customHeight="1" x14ac:dyDescent="0.35">
      <c r="A60" s="8"/>
      <c r="B60" s="3" t="s">
        <v>14</v>
      </c>
      <c r="C60" s="21">
        <v>39000</v>
      </c>
      <c r="D60" s="21">
        <v>0</v>
      </c>
      <c r="E60" s="35">
        <v>39000</v>
      </c>
    </row>
    <row r="61" spans="1:5" ht="16.25" customHeight="1" x14ac:dyDescent="0.35">
      <c r="A61" s="8">
        <v>558</v>
      </c>
      <c r="B61" s="5" t="s">
        <v>15</v>
      </c>
      <c r="C61" s="20">
        <f t="shared" ref="C61:E61" si="14">C62</f>
        <v>20000</v>
      </c>
      <c r="D61" s="20">
        <f t="shared" si="14"/>
        <v>0</v>
      </c>
      <c r="E61" s="43">
        <f t="shared" si="14"/>
        <v>20000</v>
      </c>
    </row>
    <row r="62" spans="1:5" ht="16.25" customHeight="1" x14ac:dyDescent="0.35">
      <c r="A62" s="8"/>
      <c r="B62" s="3" t="s">
        <v>15</v>
      </c>
      <c r="C62" s="24">
        <v>20000</v>
      </c>
      <c r="D62" s="21">
        <v>0</v>
      </c>
      <c r="E62" s="35">
        <f>SUM(C62:D62)</f>
        <v>20000</v>
      </c>
    </row>
    <row r="63" spans="1:5" ht="16.25" customHeight="1" x14ac:dyDescent="0.35">
      <c r="A63" s="8">
        <v>521</v>
      </c>
      <c r="B63" s="5" t="s">
        <v>64</v>
      </c>
      <c r="C63" s="25">
        <f>C64</f>
        <v>4150000</v>
      </c>
      <c r="D63" s="25">
        <f t="shared" ref="D63:E63" si="15">D64</f>
        <v>0</v>
      </c>
      <c r="E63" s="25">
        <f t="shared" si="15"/>
        <v>4150000</v>
      </c>
    </row>
    <row r="64" spans="1:5" ht="16.25" customHeight="1" x14ac:dyDescent="0.35">
      <c r="A64" s="8"/>
      <c r="B64" s="3" t="s">
        <v>78</v>
      </c>
      <c r="C64" s="24">
        <v>4150000</v>
      </c>
      <c r="D64" s="21">
        <v>0</v>
      </c>
      <c r="E64" s="35">
        <f>SUM(C64:D64)</f>
        <v>4150000</v>
      </c>
    </row>
    <row r="65" spans="1:5" ht="16.25" customHeight="1" x14ac:dyDescent="0.35">
      <c r="A65" s="10">
        <v>6</v>
      </c>
      <c r="B65" s="7" t="s">
        <v>19</v>
      </c>
      <c r="C65" s="26">
        <f>C66+C71</f>
        <v>6160000</v>
      </c>
      <c r="D65" s="26">
        <f t="shared" ref="D65:E65" si="16">D66+D71</f>
        <v>1697780</v>
      </c>
      <c r="E65" s="47">
        <f t="shared" si="16"/>
        <v>7857780</v>
      </c>
    </row>
    <row r="66" spans="1:5" ht="17.149999999999999" customHeight="1" x14ac:dyDescent="0.35">
      <c r="A66" s="8">
        <v>602</v>
      </c>
      <c r="B66" s="5" t="s">
        <v>20</v>
      </c>
      <c r="C66" s="20">
        <f t="shared" ref="C66:E66" si="17">C67+C68</f>
        <v>810000</v>
      </c>
      <c r="D66" s="20">
        <f t="shared" si="17"/>
        <v>0</v>
      </c>
      <c r="E66" s="43">
        <f t="shared" si="17"/>
        <v>810000</v>
      </c>
    </row>
    <row r="67" spans="1:5" ht="29" x14ac:dyDescent="0.35">
      <c r="A67" s="8"/>
      <c r="B67" s="4" t="s">
        <v>17</v>
      </c>
      <c r="C67" s="27">
        <v>110000</v>
      </c>
      <c r="D67" s="27">
        <v>0</v>
      </c>
      <c r="E67" s="45">
        <f>SUM(C67:D67)</f>
        <v>110000</v>
      </c>
    </row>
    <row r="68" spans="1:5" ht="17.149999999999999" customHeight="1" x14ac:dyDescent="0.35">
      <c r="A68" s="8"/>
      <c r="B68" s="3" t="s">
        <v>16</v>
      </c>
      <c r="C68" s="21">
        <v>700000</v>
      </c>
      <c r="D68" s="21">
        <v>0</v>
      </c>
      <c r="E68" s="35">
        <f>SUM(C68:D68)</f>
        <v>700000</v>
      </c>
    </row>
    <row r="69" spans="1:5" ht="17.149999999999999" customHeight="1" x14ac:dyDescent="0.35">
      <c r="A69" s="8">
        <v>603</v>
      </c>
      <c r="B69" s="5" t="s">
        <v>21</v>
      </c>
      <c r="C69" s="20">
        <f t="shared" ref="C69:E69" si="18">C70</f>
        <v>0</v>
      </c>
      <c r="D69" s="20">
        <f t="shared" si="18"/>
        <v>0</v>
      </c>
      <c r="E69" s="43">
        <f t="shared" si="18"/>
        <v>0</v>
      </c>
    </row>
    <row r="70" spans="1:5" ht="17.149999999999999" customHeight="1" x14ac:dyDescent="0.35">
      <c r="A70" s="8"/>
      <c r="B70" s="3" t="s">
        <v>21</v>
      </c>
      <c r="C70" s="21">
        <v>0</v>
      </c>
      <c r="D70" s="21">
        <v>0</v>
      </c>
      <c r="E70" s="35">
        <f>SUM(C70:D70)</f>
        <v>0</v>
      </c>
    </row>
    <row r="71" spans="1:5" ht="29" x14ac:dyDescent="0.35">
      <c r="A71" s="13">
        <v>672</v>
      </c>
      <c r="B71" s="6" t="s">
        <v>24</v>
      </c>
      <c r="C71" s="28">
        <f>C72+C73</f>
        <v>5350000</v>
      </c>
      <c r="D71" s="28">
        <f t="shared" ref="D71:E71" si="19">D72+D73</f>
        <v>1697780</v>
      </c>
      <c r="E71" s="48">
        <f t="shared" si="19"/>
        <v>7047780</v>
      </c>
    </row>
    <row r="72" spans="1:5" x14ac:dyDescent="0.35">
      <c r="A72" s="8"/>
      <c r="B72" s="4" t="s">
        <v>55</v>
      </c>
      <c r="C72" s="29">
        <v>1200000</v>
      </c>
      <c r="D72" s="21">
        <v>1697780</v>
      </c>
      <c r="E72" s="35">
        <f>SUM(C72:D72)</f>
        <v>2897780</v>
      </c>
    </row>
    <row r="73" spans="1:5" ht="15" thickBot="1" x14ac:dyDescent="0.4">
      <c r="A73" s="11"/>
      <c r="B73" s="12" t="s">
        <v>56</v>
      </c>
      <c r="C73" s="34">
        <v>4150000</v>
      </c>
      <c r="D73" s="34"/>
      <c r="E73" s="44">
        <f>SUM(C73:D73)</f>
        <v>4150000</v>
      </c>
    </row>
    <row r="74" spans="1:5" x14ac:dyDescent="0.35">
      <c r="A74" s="2"/>
      <c r="C74" s="1">
        <f>C65-C5</f>
        <v>0</v>
      </c>
      <c r="D74" s="1">
        <f t="shared" ref="D74:E74" si="20">D65-D5</f>
        <v>0</v>
      </c>
      <c r="E74" s="1">
        <f t="shared" si="20"/>
        <v>0</v>
      </c>
    </row>
    <row r="75" spans="1:5" x14ac:dyDescent="0.35">
      <c r="A75" s="2" t="s">
        <v>57</v>
      </c>
      <c r="C75" s="1"/>
    </row>
    <row r="76" spans="1:5" x14ac:dyDescent="0.35">
      <c r="A76" s="2" t="s">
        <v>58</v>
      </c>
      <c r="C76" s="1"/>
    </row>
    <row r="77" spans="1:5" x14ac:dyDescent="0.35">
      <c r="A77" s="2" t="s">
        <v>59</v>
      </c>
      <c r="C77" s="1"/>
    </row>
    <row r="78" spans="1:5" x14ac:dyDescent="0.35">
      <c r="A78" s="2" t="s">
        <v>60</v>
      </c>
      <c r="C78" s="1"/>
    </row>
    <row r="79" spans="1:5" x14ac:dyDescent="0.35">
      <c r="A79" s="2" t="s">
        <v>61</v>
      </c>
      <c r="C79" s="1"/>
    </row>
    <row r="80" spans="1:5" x14ac:dyDescent="0.35">
      <c r="A80" s="2"/>
      <c r="C80" s="1"/>
    </row>
    <row r="81" spans="1:3" x14ac:dyDescent="0.35">
      <c r="A81" s="2" t="s">
        <v>79</v>
      </c>
      <c r="C81" s="1"/>
    </row>
    <row r="82" spans="1:3" x14ac:dyDescent="0.35">
      <c r="A82" s="2" t="s">
        <v>62</v>
      </c>
      <c r="C82" s="1"/>
    </row>
    <row r="83" spans="1:3" x14ac:dyDescent="0.35">
      <c r="A83" s="2"/>
      <c r="C83" s="1"/>
    </row>
    <row r="84" spans="1:3" x14ac:dyDescent="0.35">
      <c r="A84" t="s">
        <v>50</v>
      </c>
    </row>
    <row r="85" spans="1:3" x14ac:dyDescent="0.35">
      <c r="A85" t="s">
        <v>48</v>
      </c>
    </row>
    <row r="86" spans="1:3" x14ac:dyDescent="0.35">
      <c r="A86" t="s">
        <v>49</v>
      </c>
    </row>
    <row r="87" spans="1:3" ht="15" customHeight="1" x14ac:dyDescent="0.35"/>
    <row r="88" spans="1:3" ht="7.5" customHeight="1" x14ac:dyDescent="0.35"/>
  </sheetData>
  <pageMargins left="0.70866141732283472" right="0.70866141732283472" top="0.78740157480314965" bottom="0.78740157480314965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rozpočtu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Kojetice</dc:creator>
  <cp:lastModifiedBy>Hanka Škodová</cp:lastModifiedBy>
  <cp:lastPrinted>2025-11-26T10:48:59Z</cp:lastPrinted>
  <dcterms:created xsi:type="dcterms:W3CDTF">2017-11-22T06:30:39Z</dcterms:created>
  <dcterms:modified xsi:type="dcterms:W3CDTF">2026-03-19T10:39:40Z</dcterms:modified>
</cp:coreProperties>
</file>